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855" windowWidth="14820" windowHeight="11040"/>
  </bookViews>
  <sheets>
    <sheet name="Hoja3" sheetId="3" r:id="rId1"/>
  </sheets>
  <definedNames>
    <definedName name="_xlnm.Print_Area" localSheetId="0">Hoja3!$A$1:$G$69</definedName>
  </definedNames>
  <calcPr calcId="124519"/>
</workbook>
</file>

<file path=xl/calcChain.xml><?xml version="1.0" encoding="utf-8"?>
<calcChain xmlns="http://schemas.openxmlformats.org/spreadsheetml/2006/main">
  <c r="E18" i="3"/>
  <c r="E47"/>
  <c r="E45"/>
  <c r="E44"/>
  <c r="F44" s="1"/>
  <c r="E20"/>
  <c r="E46"/>
  <c r="F46" s="1"/>
  <c r="F45" l="1"/>
  <c r="F47"/>
  <c r="E48"/>
  <c r="E49"/>
  <c r="E50"/>
  <c r="E51"/>
  <c r="E52"/>
  <c r="E53"/>
  <c r="E54"/>
  <c r="E55"/>
  <c r="F55"/>
  <c r="E60"/>
  <c r="F48" l="1"/>
  <c r="F49"/>
  <c r="F50"/>
  <c r="F51"/>
  <c r="F52"/>
  <c r="F53"/>
  <c r="F54"/>
  <c r="E38" l="1"/>
  <c r="E12" l="1"/>
  <c r="F12" s="1"/>
  <c r="E13"/>
  <c r="F13" s="1"/>
  <c r="E14"/>
  <c r="F14" s="1"/>
  <c r="E15"/>
  <c r="F15" s="1"/>
  <c r="E16"/>
  <c r="F16" s="1"/>
  <c r="E17"/>
  <c r="F17" s="1"/>
  <c r="F18"/>
  <c r="E19"/>
  <c r="F19" s="1"/>
  <c r="F20"/>
  <c r="E21"/>
  <c r="F21" s="1"/>
  <c r="E22"/>
  <c r="F22" s="1"/>
  <c r="E23"/>
  <c r="F23" s="1"/>
  <c r="E27" l="1"/>
  <c r="F27" s="1"/>
  <c r="E28"/>
  <c r="F28" s="1"/>
  <c r="E29"/>
  <c r="F29" s="1"/>
  <c r="E30"/>
  <c r="F30" s="1"/>
  <c r="E31"/>
  <c r="F31" s="1"/>
  <c r="E32"/>
  <c r="F32" s="1"/>
  <c r="E33"/>
  <c r="F33" s="1"/>
  <c r="E34"/>
  <c r="F34" s="1"/>
  <c r="E35"/>
  <c r="F35" s="1"/>
  <c r="E36"/>
  <c r="F36" s="1"/>
  <c r="E37"/>
  <c r="F37" s="1"/>
  <c r="F38"/>
  <c r="E39"/>
  <c r="F39" s="1"/>
  <c r="E40"/>
  <c r="F40" s="1"/>
  <c r="E41"/>
  <c r="F41" s="1"/>
  <c r="E26"/>
  <c r="F26" s="1"/>
  <c r="E25"/>
  <c r="F25" s="1"/>
  <c r="F60" l="1"/>
  <c r="E57" l="1"/>
  <c r="F57" s="1"/>
  <c r="E58"/>
  <c r="F58" s="1"/>
  <c r="E61"/>
  <c r="F61" s="1"/>
</calcChain>
</file>

<file path=xl/sharedStrings.xml><?xml version="1.0" encoding="utf-8"?>
<sst xmlns="http://schemas.openxmlformats.org/spreadsheetml/2006/main" count="109" uniqueCount="70">
  <si>
    <t>Precio semana anterior</t>
  </si>
  <si>
    <t>Difer.</t>
  </si>
  <si>
    <t>Precio semana actual</t>
  </si>
  <si>
    <t>Medida</t>
  </si>
  <si>
    <t>PORCINO</t>
  </si>
  <si>
    <t>Selecto</t>
  </si>
  <si>
    <t>Normal</t>
  </si>
  <si>
    <t>Graso +120 Kgs</t>
  </si>
  <si>
    <t xml:space="preserve">Cerdas desvieje extra </t>
  </si>
  <si>
    <t>Cerda desvieje primera</t>
  </si>
  <si>
    <t xml:space="preserve">Tipo Canal II </t>
  </si>
  <si>
    <t>Cochinillos de 7 a 12 Kg.</t>
  </si>
  <si>
    <t>Cerdo Ibérico de pienso 150 Kg.</t>
  </si>
  <si>
    <t>Kgs/vivo sobre granja</t>
  </si>
  <si>
    <t>Kgs/canal sobre matadero</t>
  </si>
  <si>
    <t>Unidad/vivo sobre granja</t>
  </si>
  <si>
    <t>Kg/canal sobre matadero</t>
  </si>
  <si>
    <t>Añojos Extra 270-320 kgs –U-</t>
  </si>
  <si>
    <t>Añojos Primera 270-320 Kgs –R-</t>
  </si>
  <si>
    <t>Añojos Segunda 270-320 Kgs –O-</t>
  </si>
  <si>
    <t xml:space="preserve">Añojos Súper Extra 320-370 kgs –E- </t>
  </si>
  <si>
    <t>Añojos Extra 320-370 kgs –U-</t>
  </si>
  <si>
    <t>Añojos Primera 320-370 Kgs –R-</t>
  </si>
  <si>
    <t>Añojos Segunda 320-370 Kgs –O-</t>
  </si>
  <si>
    <t>Vacas extra –U-</t>
  </si>
  <si>
    <t>Vacas primera –R-</t>
  </si>
  <si>
    <t>Vacas segunda-O-</t>
  </si>
  <si>
    <t>Terneras pienso extra</t>
  </si>
  <si>
    <t>Terneras pienso primera</t>
  </si>
  <si>
    <t>Terneras pienso segunda</t>
  </si>
  <si>
    <t>Ternero cruce charolés macho</t>
  </si>
  <si>
    <t>Kg/vivo sobre granja</t>
  </si>
  <si>
    <t>Ternero cruce charolés hembras</t>
  </si>
  <si>
    <t>Ternero del país</t>
  </si>
  <si>
    <t>Cordero lechal 10-12 Kg.</t>
  </si>
  <si>
    <t>Cordero lechal 12,1-15 kg.</t>
  </si>
  <si>
    <t>Cordero recental 15,1-19 Kg.</t>
  </si>
  <si>
    <t>Cordero pascual 19,1-23 Kg.</t>
  </si>
  <si>
    <t>Cordero pascual 25,5-28 Kg.</t>
  </si>
  <si>
    <t>Cordero grande 28,1-34 Kg.</t>
  </si>
  <si>
    <t>Ovejas desvieje Primera</t>
  </si>
  <si>
    <t>Ovejas desvieje Segunda</t>
  </si>
  <si>
    <t>OVINO</t>
  </si>
  <si>
    <t>Centeno</t>
  </si>
  <si>
    <t>Tm/ Origen agricultor</t>
  </si>
  <si>
    <t>Cochinillo de Segovia "marca de garantía"</t>
  </si>
  <si>
    <t>Girasol   9-2-44</t>
  </si>
  <si>
    <t>Con la colaboración de:</t>
  </si>
  <si>
    <t>Pts.</t>
  </si>
  <si>
    <t>Euros / Ud.</t>
  </si>
  <si>
    <r>
      <t xml:space="preserve">LONJA AGROPECUARIA DE SEGOVIA </t>
    </r>
    <r>
      <rPr>
        <b/>
        <u/>
        <sz val="24"/>
        <color rgb="FF90802F"/>
        <rFont val="Arial"/>
        <family val="2"/>
      </rPr>
      <t>COTIZACIONES</t>
    </r>
  </si>
  <si>
    <t>Añojos Extra 320-370 kgs –E-</t>
  </si>
  <si>
    <t>unidad/vivo sobre granja</t>
  </si>
  <si>
    <t>Cordero pascual 23,1-25,50 Kg.</t>
  </si>
  <si>
    <r>
      <t xml:space="preserve">Lechones de 20 Kgs. </t>
    </r>
    <r>
      <rPr>
        <b/>
        <sz val="12"/>
        <rFont val="Arial"/>
        <family val="2"/>
      </rPr>
      <t xml:space="preserve"> </t>
    </r>
  </si>
  <si>
    <t>Colza 9-2-40 (Hum-Imp-gras)</t>
  </si>
  <si>
    <r>
      <t xml:space="preserve">Trigo pienso 72 kg/Hl. </t>
    </r>
    <r>
      <rPr>
        <b/>
        <sz val="10"/>
        <rFont val="Arial"/>
        <family val="2"/>
      </rPr>
      <t xml:space="preserve"> </t>
    </r>
  </si>
  <si>
    <t xml:space="preserve"> </t>
  </si>
  <si>
    <t xml:space="preserve">Lechones castrados. </t>
  </si>
  <si>
    <t xml:space="preserve"> Cebada de 62  Kgs/Hl. </t>
  </si>
  <si>
    <t xml:space="preserve">Cordero Extra </t>
  </si>
  <si>
    <t>Cordero Segolechal</t>
  </si>
  <si>
    <t>Cordero 2ª</t>
  </si>
  <si>
    <t>s/c</t>
  </si>
  <si>
    <t>Cochinillos de 4,5 a 7 Kg</t>
  </si>
  <si>
    <t xml:space="preserve">Subidas en los corderos lechales, pocos corderos a la venta y demanda en el mes de Mayo producen subidas en los corderos, las exportaciones producen subidas en los corderos más grandes, se vende bien  se vacian cebaderos con destino al exterior. </t>
  </si>
  <si>
    <t>18 de mayo de 2017</t>
  </si>
  <si>
    <t xml:space="preserve">Nuevas subidas de los cerdos de verdeo, no hay animales suficientes para matadero, bajan los pesos con lo cual las subidas es la tendencia esta semana, las cerdas desvieje bajan en un mercado pesado, hay problemas en el mercado alemán lo cual influye en los precios, los lechones bajan precio, ceden, estos precios tan altos asustan a los operadores, en los cochinillos con un mercado algo mas pesado repiten precio influenciado por el precio a la baja de los lechones. </t>
  </si>
  <si>
    <t xml:space="preserve">El mercado sigue dividido: la demanda interna es baja y más una vez pasada la primera quincena de mayo; por el contrario, cada vez hay menos oferta de animales en el mercado, principalmente machos cruzados y frisones.
Esto se debe a que la exportación de animales vivos está en uno de sus mejores momentos, con cargas constantes desde todos los puertos, que van eliminado la oferta y provocando que un mes generalmente bajista se esté convirtiendo en un regulador de mercado -eliminando la abundante oferta que siempre hay en estas fechas-.
Se espera que las exportaciones se repitan a lo largo del mes de mayo coincidiendo con el inicio del Ramadán, el día 27 de mayo. Una vez pasada esta fecha las exportaciones irán a menos, por lo que tocará hacer balance de la situación del mercado.
</t>
  </si>
  <si>
    <t xml:space="preserve">Nuevas subidas de la Lonja de Segovia, se realizan pocas operaciones en los mercados, aunque el precio que se fija esta semana es más pro regular precio, ya que algunos mecados han corregido a la baja, como Barcelona.  </t>
  </si>
</sst>
</file>

<file path=xl/styles.xml><?xml version="1.0" encoding="utf-8"?>
<styleSheet xmlns="http://schemas.openxmlformats.org/spreadsheetml/2006/main">
  <numFmts count="5">
    <numFmt numFmtId="43" formatCode="_-* #,##0.00\ _€_-;\-* #,##0.00\ _€_-;_-* &quot;-&quot;??\ _€_-;_-@_-"/>
    <numFmt numFmtId="164" formatCode="0.00_ ;[Red]\-0.00\ "/>
    <numFmt numFmtId="165" formatCode="_-* #,##0.000\ _€_-;\-* #,##0.000\ _€_-;_-* &quot;-&quot;???\ _€_-;_-@_-"/>
    <numFmt numFmtId="166" formatCode="#,##0.000"/>
    <numFmt numFmtId="167" formatCode="0.000_ ;[Red]\-0.000\ "/>
  </numFmts>
  <fonts count="23">
    <font>
      <sz val="10"/>
      <name val="Arial"/>
    </font>
    <font>
      <u/>
      <sz val="10"/>
      <color indexed="12"/>
      <name val="Arial"/>
      <family val="2"/>
    </font>
    <font>
      <sz val="8"/>
      <name val="Arial"/>
      <family val="2"/>
    </font>
    <font>
      <b/>
      <sz val="10"/>
      <name val="Arial"/>
      <family val="2"/>
    </font>
    <font>
      <sz val="11"/>
      <name val="Calibri"/>
      <family val="2"/>
    </font>
    <font>
      <u/>
      <sz val="20"/>
      <color indexed="12"/>
      <name val="Arial"/>
      <family val="2"/>
    </font>
    <font>
      <sz val="10"/>
      <name val="Tahoma"/>
      <family val="2"/>
    </font>
    <font>
      <b/>
      <u/>
      <sz val="28"/>
      <color indexed="12"/>
      <name val="Arial"/>
      <family val="2"/>
    </font>
    <font>
      <sz val="10"/>
      <name val="Arial"/>
      <family val="2"/>
    </font>
    <font>
      <sz val="11"/>
      <name val="Tahoma"/>
      <family val="2"/>
    </font>
    <font>
      <b/>
      <sz val="12"/>
      <name val="Arial"/>
      <family val="2"/>
    </font>
    <font>
      <b/>
      <sz val="9"/>
      <name val="Arial"/>
      <family val="2"/>
    </font>
    <font>
      <sz val="11"/>
      <name val="Arial"/>
      <family val="2"/>
    </font>
    <font>
      <b/>
      <u/>
      <sz val="28"/>
      <name val="Arial"/>
      <family val="2"/>
    </font>
    <font>
      <b/>
      <sz val="24"/>
      <color rgb="FF90802F"/>
      <name val="Arial"/>
      <family val="2"/>
    </font>
    <font>
      <sz val="12"/>
      <name val="Arial"/>
      <family val="2"/>
    </font>
    <font>
      <b/>
      <sz val="12"/>
      <color theme="0"/>
      <name val="Arial"/>
      <family val="2"/>
    </font>
    <font>
      <b/>
      <u/>
      <sz val="24"/>
      <color rgb="FF90802F"/>
      <name val="Arial"/>
      <family val="2"/>
    </font>
    <font>
      <b/>
      <sz val="14"/>
      <color rgb="FF0000FF"/>
      <name val="Arial"/>
      <family val="2"/>
    </font>
    <font>
      <sz val="26"/>
      <color rgb="FFFF0000"/>
      <name val="Tahoma"/>
      <family val="2"/>
    </font>
    <font>
      <b/>
      <sz val="12"/>
      <color rgb="FF0000FF"/>
      <name val="Arial"/>
      <family val="2"/>
    </font>
    <font>
      <b/>
      <sz val="12"/>
      <color theme="0" tint="-0.499984740745262"/>
      <name val="Arial"/>
      <family val="2"/>
    </font>
    <font>
      <sz val="10"/>
      <name val="Arial"/>
    </font>
  </fonts>
  <fills count="5">
    <fill>
      <patternFill patternType="none"/>
    </fill>
    <fill>
      <patternFill patternType="gray125"/>
    </fill>
    <fill>
      <patternFill patternType="solid">
        <fgColor rgb="FFB9C800"/>
        <bgColor indexed="64"/>
      </patternFill>
    </fill>
    <fill>
      <patternFill patternType="solid">
        <fgColor theme="0"/>
        <bgColor indexed="64"/>
      </patternFill>
    </fill>
    <fill>
      <patternFill patternType="solid">
        <fgColor rgb="FF90802F"/>
        <bgColor indexed="64"/>
      </patternFill>
    </fill>
  </fills>
  <borders count="3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medium">
        <color rgb="FF000000"/>
      </left>
      <right/>
      <top/>
      <bottom/>
      <diagonal/>
    </border>
    <border>
      <left style="thick">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bottom style="thick">
        <color rgb="FF000000"/>
      </bottom>
      <diagonal/>
    </border>
    <border>
      <left style="thick">
        <color rgb="FF000000"/>
      </left>
      <right style="thick">
        <color rgb="FF000000"/>
      </right>
      <top/>
      <bottom style="thick">
        <color rgb="FF000000"/>
      </bottom>
      <diagonal/>
    </border>
    <border>
      <left style="thick">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top style="thin">
        <color rgb="FF000000"/>
      </top>
      <bottom/>
      <diagonal/>
    </border>
    <border>
      <left/>
      <right/>
      <top style="thin">
        <color rgb="FF000000"/>
      </top>
      <bottom/>
      <diagonal/>
    </border>
    <border>
      <left/>
      <right style="thick">
        <color rgb="FF000000"/>
      </right>
      <top style="thin">
        <color rgb="FF000000"/>
      </top>
      <bottom/>
      <diagonal/>
    </border>
    <border>
      <left style="thick">
        <color rgb="FF000000"/>
      </left>
      <right/>
      <top style="thin">
        <color rgb="FF000000"/>
      </top>
      <bottom style="thin">
        <color indexed="64"/>
      </bottom>
      <diagonal/>
    </border>
    <border>
      <left/>
      <right/>
      <top style="thin">
        <color rgb="FF000000"/>
      </top>
      <bottom style="thin">
        <color indexed="64"/>
      </bottom>
      <diagonal/>
    </border>
    <border>
      <left/>
      <right style="thick">
        <color rgb="FF000000"/>
      </right>
      <top style="thin">
        <color rgb="FF000000"/>
      </top>
      <bottom style="thin">
        <color indexed="64"/>
      </bottom>
      <diagonal/>
    </border>
    <border>
      <left style="thick">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s>
  <cellStyleXfs count="3">
    <xf numFmtId="0" fontId="0" fillId="0" borderId="0"/>
    <xf numFmtId="0" fontId="1" fillId="0" borderId="0" applyNumberFormat="0" applyFill="0" applyBorder="0" applyAlignment="0" applyProtection="0">
      <alignment vertical="top"/>
      <protection locked="0"/>
    </xf>
    <xf numFmtId="43" fontId="22" fillId="0" borderId="0" applyFont="0" applyFill="0" applyBorder="0" applyAlignment="0" applyProtection="0"/>
  </cellStyleXfs>
  <cellXfs count="92">
    <xf numFmtId="0" fontId="0" fillId="0" borderId="0" xfId="0"/>
    <xf numFmtId="0" fontId="0" fillId="3" borderId="0" xfId="0" applyFill="1"/>
    <xf numFmtId="0" fontId="6" fillId="3" borderId="0" xfId="0" applyFont="1" applyFill="1" applyAlignment="1">
      <alignment horizontal="left"/>
    </xf>
    <xf numFmtId="14" fontId="10" fillId="3" borderId="0" xfId="0" applyNumberFormat="1" applyFont="1" applyFill="1" applyBorder="1" applyAlignment="1">
      <alignment horizontal="right" vertical="center" wrapText="1"/>
    </xf>
    <xf numFmtId="0" fontId="0" fillId="3" borderId="0" xfId="0" applyFill="1" applyAlignment="1">
      <alignment horizontal="center"/>
    </xf>
    <xf numFmtId="14" fontId="4" fillId="3" borderId="4" xfId="0" applyNumberFormat="1" applyFont="1" applyFill="1" applyBorder="1" applyAlignment="1">
      <alignment vertical="center" wrapText="1"/>
    </xf>
    <xf numFmtId="14" fontId="9" fillId="3" borderId="4" xfId="0" applyNumberFormat="1" applyFont="1" applyFill="1" applyBorder="1" applyAlignment="1">
      <alignment vertical="center" wrapText="1"/>
    </xf>
    <xf numFmtId="3" fontId="0" fillId="3" borderId="0" xfId="0" applyNumberFormat="1" applyFill="1"/>
    <xf numFmtId="4" fontId="0" fillId="3" borderId="0" xfId="0" applyNumberFormat="1" applyFill="1"/>
    <xf numFmtId="4" fontId="5" fillId="3" borderId="0" xfId="1" applyNumberFormat="1" applyFont="1" applyFill="1" applyAlignment="1" applyProtection="1">
      <alignment vertical="center"/>
    </xf>
    <xf numFmtId="4" fontId="7" fillId="3" borderId="0" xfId="1" applyNumberFormat="1" applyFont="1" applyFill="1" applyAlignment="1" applyProtection="1">
      <alignment vertical="center"/>
    </xf>
    <xf numFmtId="0" fontId="8" fillId="3" borderId="0" xfId="0" applyFont="1" applyFill="1"/>
    <xf numFmtId="0" fontId="12" fillId="3" borderId="0" xfId="0" applyFont="1" applyFill="1" applyAlignment="1">
      <alignment vertical="center" wrapText="1"/>
    </xf>
    <xf numFmtId="3" fontId="8" fillId="3" borderId="0" xfId="0" applyNumberFormat="1" applyFont="1" applyFill="1"/>
    <xf numFmtId="4" fontId="8" fillId="3" borderId="0" xfId="0" applyNumberFormat="1" applyFont="1" applyFill="1"/>
    <xf numFmtId="0" fontId="8" fillId="3" borderId="0" xfId="0" applyFont="1" applyFill="1" applyAlignment="1">
      <alignment horizontal="left"/>
    </xf>
    <xf numFmtId="164" fontId="4" fillId="3" borderId="4" xfId="0" applyNumberFormat="1" applyFont="1" applyFill="1" applyBorder="1" applyAlignment="1">
      <alignment vertical="center" wrapText="1"/>
    </xf>
    <xf numFmtId="164" fontId="8" fillId="3" borderId="0" xfId="0" applyNumberFormat="1" applyFont="1" applyFill="1"/>
    <xf numFmtId="164" fontId="13" fillId="3" borderId="0" xfId="1" applyNumberFormat="1" applyFont="1" applyFill="1" applyAlignment="1" applyProtection="1">
      <alignment vertical="center"/>
    </xf>
    <xf numFmtId="0" fontId="15" fillId="3" borderId="10" xfId="0" applyFont="1" applyFill="1" applyBorder="1" applyAlignment="1">
      <alignment vertical="center" wrapText="1"/>
    </xf>
    <xf numFmtId="4" fontId="10" fillId="3" borderId="10" xfId="0" applyNumberFormat="1" applyFont="1" applyFill="1" applyBorder="1" applyAlignment="1">
      <alignment horizontal="center" vertical="center" wrapText="1"/>
    </xf>
    <xf numFmtId="3" fontId="15" fillId="3" borderId="10" xfId="0" applyNumberFormat="1" applyFont="1" applyFill="1" applyBorder="1" applyAlignment="1">
      <alignment horizontal="center" vertical="center" wrapText="1"/>
    </xf>
    <xf numFmtId="0" fontId="15" fillId="3" borderId="11" xfId="0" applyFont="1" applyFill="1" applyBorder="1" applyAlignment="1">
      <alignment horizontal="left" vertical="center" wrapText="1"/>
    </xf>
    <xf numFmtId="0" fontId="15" fillId="3" borderId="7" xfId="0" applyFont="1" applyFill="1" applyBorder="1" applyAlignment="1">
      <alignment vertical="center" wrapText="1"/>
    </xf>
    <xf numFmtId="4" fontId="10" fillId="3" borderId="7" xfId="0" applyNumberFormat="1" applyFont="1" applyFill="1" applyBorder="1" applyAlignment="1">
      <alignment horizontal="center" vertical="center" wrapText="1"/>
    </xf>
    <xf numFmtId="3" fontId="15" fillId="3" borderId="7" xfId="0" applyNumberFormat="1" applyFont="1" applyFill="1" applyBorder="1" applyAlignment="1">
      <alignment horizontal="center" vertical="center" wrapText="1"/>
    </xf>
    <xf numFmtId="0" fontId="15" fillId="3" borderId="13" xfId="0" applyFont="1" applyFill="1" applyBorder="1" applyAlignment="1">
      <alignment horizontal="left" vertical="center" wrapText="1"/>
    </xf>
    <xf numFmtId="0" fontId="3" fillId="3" borderId="18" xfId="0" applyFont="1" applyFill="1" applyBorder="1" applyAlignment="1">
      <alignment vertical="center" wrapText="1"/>
    </xf>
    <xf numFmtId="0" fontId="3" fillId="3" borderId="19" xfId="0" applyFont="1" applyFill="1" applyBorder="1" applyAlignment="1">
      <alignment vertical="center" wrapText="1"/>
    </xf>
    <xf numFmtId="164" fontId="3" fillId="3" borderId="19" xfId="0" applyNumberFormat="1" applyFont="1" applyFill="1" applyBorder="1" applyAlignment="1">
      <alignment vertical="center" wrapText="1"/>
    </xf>
    <xf numFmtId="3" fontId="8" fillId="3" borderId="19" xfId="0" applyNumberFormat="1" applyFont="1" applyFill="1" applyBorder="1" applyAlignment="1">
      <alignment horizontal="center" vertical="center" wrapText="1"/>
    </xf>
    <xf numFmtId="0" fontId="3" fillId="3" borderId="20" xfId="0" applyFont="1" applyFill="1" applyBorder="1" applyAlignment="1">
      <alignment vertical="center" wrapText="1"/>
    </xf>
    <xf numFmtId="0" fontId="11" fillId="2" borderId="17" xfId="0" applyFont="1" applyFill="1" applyBorder="1" applyAlignment="1">
      <alignment horizontal="center" vertical="center" wrapText="1"/>
    </xf>
    <xf numFmtId="14" fontId="18" fillId="3" borderId="0" xfId="0" applyNumberFormat="1" applyFont="1" applyFill="1" applyBorder="1" applyAlignment="1">
      <alignment horizontal="right" vertical="center" wrapText="1"/>
    </xf>
    <xf numFmtId="0" fontId="19" fillId="3" borderId="0" xfId="0" applyFont="1" applyFill="1" applyAlignment="1">
      <alignment vertical="center" wrapText="1"/>
    </xf>
    <xf numFmtId="0" fontId="16" fillId="4" borderId="24" xfId="0" applyFont="1" applyFill="1" applyBorder="1" applyAlignment="1">
      <alignment horizontal="center" vertical="center" textRotation="90" wrapText="1"/>
    </xf>
    <xf numFmtId="0" fontId="15" fillId="3" borderId="25" xfId="0" applyFont="1" applyFill="1" applyBorder="1" applyAlignment="1">
      <alignment vertical="center" wrapText="1"/>
    </xf>
    <xf numFmtId="4" fontId="10" fillId="3" borderId="25" xfId="0" applyNumberFormat="1" applyFont="1" applyFill="1" applyBorder="1" applyAlignment="1">
      <alignment horizontal="center" vertical="center" wrapText="1"/>
    </xf>
    <xf numFmtId="164" fontId="10" fillId="3" borderId="25" xfId="0" applyNumberFormat="1" applyFont="1" applyFill="1" applyBorder="1" applyAlignment="1" applyProtection="1">
      <alignment horizontal="center" vertical="center" wrapText="1"/>
      <protection locked="0"/>
    </xf>
    <xf numFmtId="3" fontId="15" fillId="3" borderId="25" xfId="0" applyNumberFormat="1" applyFont="1" applyFill="1" applyBorder="1" applyAlignment="1">
      <alignment horizontal="center" vertical="center" wrapText="1"/>
    </xf>
    <xf numFmtId="0" fontId="15" fillId="3" borderId="26" xfId="0" applyFont="1" applyFill="1" applyBorder="1" applyAlignment="1">
      <alignment horizontal="left" vertical="center" wrapText="1"/>
    </xf>
    <xf numFmtId="164" fontId="20" fillId="3" borderId="7" xfId="0" applyNumberFormat="1" applyFont="1" applyFill="1" applyBorder="1" applyAlignment="1" applyProtection="1">
      <alignment horizontal="center" vertical="center" wrapText="1"/>
      <protection locked="0"/>
    </xf>
    <xf numFmtId="164" fontId="21" fillId="3" borderId="7" xfId="0" applyNumberFormat="1" applyFont="1" applyFill="1" applyBorder="1" applyAlignment="1" applyProtection="1">
      <alignment horizontal="center" vertical="center" wrapText="1"/>
      <protection locked="0"/>
    </xf>
    <xf numFmtId="165" fontId="15" fillId="3" borderId="7" xfId="2" applyNumberFormat="1" applyFont="1" applyFill="1" applyBorder="1" applyAlignment="1">
      <alignment vertical="center" wrapText="1"/>
    </xf>
    <xf numFmtId="166" fontId="10" fillId="3" borderId="7" xfId="0" applyNumberFormat="1" applyFont="1" applyFill="1" applyBorder="1" applyAlignment="1">
      <alignment horizontal="center" vertical="center" wrapText="1"/>
    </xf>
    <xf numFmtId="164" fontId="20" fillId="3" borderId="10" xfId="0" applyNumberFormat="1" applyFont="1" applyFill="1" applyBorder="1" applyAlignment="1" applyProtection="1">
      <alignment horizontal="center" vertical="center" wrapText="1"/>
      <protection locked="0"/>
    </xf>
    <xf numFmtId="43" fontId="15" fillId="3" borderId="10" xfId="2" applyFont="1" applyFill="1" applyBorder="1" applyAlignment="1">
      <alignment horizontal="center" vertical="center" wrapText="1"/>
    </xf>
    <xf numFmtId="43" fontId="15" fillId="3" borderId="7" xfId="2" applyFont="1" applyFill="1" applyBorder="1" applyAlignment="1">
      <alignment horizontal="center" vertical="center" wrapText="1"/>
    </xf>
    <xf numFmtId="43" fontId="12" fillId="3" borderId="0" xfId="2" applyFont="1" applyFill="1" applyBorder="1" applyAlignment="1">
      <alignment horizontal="center"/>
    </xf>
    <xf numFmtId="0" fontId="15" fillId="3" borderId="31" xfId="0" applyFont="1" applyFill="1" applyBorder="1" applyAlignment="1">
      <alignment vertical="center" wrapText="1"/>
    </xf>
    <xf numFmtId="4" fontId="10" fillId="3" borderId="31" xfId="0" applyNumberFormat="1" applyFont="1" applyFill="1" applyBorder="1" applyAlignment="1">
      <alignment horizontal="center" vertical="center" wrapText="1"/>
    </xf>
    <xf numFmtId="43" fontId="15" fillId="3" borderId="31" xfId="2" applyFont="1" applyFill="1" applyBorder="1" applyAlignment="1">
      <alignment horizontal="center" vertical="center" wrapText="1"/>
    </xf>
    <xf numFmtId="0" fontId="15" fillId="3" borderId="32" xfId="0" applyFont="1" applyFill="1" applyBorder="1" applyAlignment="1">
      <alignment horizontal="left" vertical="center" wrapText="1"/>
    </xf>
    <xf numFmtId="166" fontId="10" fillId="3" borderId="10" xfId="0" applyNumberFormat="1" applyFont="1" applyFill="1" applyBorder="1" applyAlignment="1">
      <alignment horizontal="center" vertical="center" wrapText="1"/>
    </xf>
    <xf numFmtId="164" fontId="10" fillId="3" borderId="7" xfId="0" applyNumberFormat="1" applyFont="1" applyFill="1" applyBorder="1" applyAlignment="1" applyProtection="1">
      <alignment horizontal="center" vertical="center" wrapText="1"/>
      <protection locked="0"/>
    </xf>
    <xf numFmtId="167" fontId="20" fillId="3" borderId="7" xfId="0" applyNumberFormat="1" applyFont="1" applyFill="1" applyBorder="1" applyAlignment="1" applyProtection="1">
      <alignment horizontal="center" vertical="center" wrapText="1"/>
      <protection locked="0"/>
    </xf>
    <xf numFmtId="164" fontId="10" fillId="3" borderId="10" xfId="0" applyNumberFormat="1" applyFont="1" applyFill="1" applyBorder="1" applyAlignment="1" applyProtection="1">
      <alignment horizontal="center" vertical="center" wrapText="1"/>
      <protection locked="0"/>
    </xf>
    <xf numFmtId="164" fontId="10" fillId="3" borderId="7" xfId="0" quotePrefix="1" applyNumberFormat="1" applyFont="1" applyFill="1" applyBorder="1" applyAlignment="1" applyProtection="1">
      <alignment horizontal="center" vertical="center" wrapText="1"/>
      <protection locked="0"/>
    </xf>
    <xf numFmtId="167" fontId="10" fillId="3" borderId="7" xfId="0" applyNumberFormat="1" applyFont="1" applyFill="1" applyBorder="1" applyAlignment="1" applyProtection="1">
      <alignment horizontal="center" vertical="center" wrapText="1"/>
      <protection locked="0"/>
    </xf>
    <xf numFmtId="167" fontId="10" fillId="3" borderId="7" xfId="0" applyNumberFormat="1" applyFont="1" applyFill="1" applyBorder="1" applyAlignment="1">
      <alignment horizontal="center" vertical="center" wrapText="1"/>
    </xf>
    <xf numFmtId="4" fontId="7" fillId="3" borderId="0" xfId="1" applyNumberFormat="1" applyFont="1" applyFill="1" applyAlignment="1" applyProtection="1">
      <alignment horizontal="center" vertical="center"/>
    </xf>
    <xf numFmtId="0" fontId="14" fillId="3" borderId="0" xfId="0" applyFont="1" applyFill="1" applyAlignment="1">
      <alignment horizontal="center" vertical="center" wrapText="1"/>
    </xf>
    <xf numFmtId="0" fontId="14" fillId="3" borderId="0" xfId="0" applyFont="1" applyFill="1" applyAlignment="1">
      <alignment wrapText="1"/>
    </xf>
    <xf numFmtId="0" fontId="16" fillId="4" borderId="9" xfId="0" applyFont="1" applyFill="1" applyBorder="1" applyAlignment="1">
      <alignment horizontal="center" vertical="center" textRotation="90" wrapText="1"/>
    </xf>
    <xf numFmtId="0" fontId="16" fillId="4" borderId="12" xfId="0" applyFont="1" applyFill="1" applyBorder="1" applyAlignment="1">
      <alignment horizontal="center" vertical="center" textRotation="90" wrapText="1"/>
    </xf>
    <xf numFmtId="0" fontId="3" fillId="3" borderId="27" xfId="0" applyFont="1" applyFill="1" applyBorder="1" applyAlignment="1" applyProtection="1">
      <alignment vertical="center" wrapText="1"/>
      <protection locked="0"/>
    </xf>
    <xf numFmtId="0" fontId="3" fillId="3" borderId="28" xfId="0" applyFont="1" applyFill="1" applyBorder="1" applyAlignment="1" applyProtection="1">
      <alignment vertical="center" wrapText="1"/>
      <protection locked="0"/>
    </xf>
    <xf numFmtId="0" fontId="3" fillId="3" borderId="29" xfId="0" applyFont="1" applyFill="1" applyBorder="1" applyAlignment="1" applyProtection="1">
      <alignment vertical="center" wrapText="1"/>
      <protection locked="0"/>
    </xf>
    <xf numFmtId="0" fontId="3" fillId="3" borderId="15" xfId="0" applyFont="1" applyFill="1" applyBorder="1" applyAlignment="1" applyProtection="1">
      <alignment vertical="center" wrapText="1"/>
      <protection locked="0"/>
    </xf>
    <xf numFmtId="0" fontId="3" fillId="3" borderId="8" xfId="0" applyFont="1" applyFill="1" applyBorder="1" applyAlignment="1" applyProtection="1">
      <alignment vertical="center" wrapText="1"/>
      <protection locked="0"/>
    </xf>
    <xf numFmtId="0" fontId="3" fillId="3" borderId="16" xfId="0" applyFont="1" applyFill="1" applyBorder="1" applyAlignment="1" applyProtection="1">
      <alignment vertical="center" wrapText="1"/>
      <protection locked="0"/>
    </xf>
    <xf numFmtId="0" fontId="3" fillId="3" borderId="21" xfId="0" applyFont="1" applyFill="1" applyBorder="1" applyAlignment="1" applyProtection="1">
      <alignment vertical="center" wrapText="1"/>
      <protection locked="0"/>
    </xf>
    <xf numFmtId="0" fontId="3" fillId="3" borderId="22" xfId="0" applyFont="1" applyFill="1" applyBorder="1" applyAlignment="1" applyProtection="1">
      <alignment vertical="center" wrapText="1"/>
      <protection locked="0"/>
    </xf>
    <xf numFmtId="0" fontId="3" fillId="3" borderId="23" xfId="0" applyFont="1" applyFill="1" applyBorder="1" applyAlignment="1" applyProtection="1">
      <alignment vertical="center" wrapText="1"/>
      <protection locked="0"/>
    </xf>
    <xf numFmtId="0" fontId="16" fillId="4" borderId="30" xfId="0" applyFont="1" applyFill="1" applyBorder="1" applyAlignment="1">
      <alignment horizontal="center" vertical="center" textRotation="90" wrapText="1"/>
    </xf>
    <xf numFmtId="0" fontId="8" fillId="3" borderId="15" xfId="0" applyFont="1" applyFill="1" applyBorder="1" applyAlignment="1" applyProtection="1">
      <alignment vertical="center" wrapText="1"/>
      <protection locked="0"/>
    </xf>
    <xf numFmtId="0" fontId="11" fillId="2" borderId="1" xfId="0" applyFont="1" applyFill="1" applyBorder="1" applyAlignment="1">
      <alignment vertical="center" wrapText="1"/>
    </xf>
    <xf numFmtId="0" fontId="11" fillId="2" borderId="2" xfId="0" applyFont="1" applyFill="1" applyBorder="1" applyAlignment="1">
      <alignment vertical="center" wrapText="1"/>
    </xf>
    <xf numFmtId="0" fontId="11" fillId="2" borderId="14" xfId="0" applyFont="1" applyFill="1" applyBorder="1" applyAlignment="1">
      <alignment vertical="center" wrapText="1"/>
    </xf>
    <xf numFmtId="0" fontId="11" fillId="2" borderId="6" xfId="0" applyFont="1" applyFill="1" applyBorder="1" applyAlignment="1">
      <alignment vertical="center" wrapText="1"/>
    </xf>
    <xf numFmtId="4" fontId="11" fillId="2" borderId="5" xfId="0" applyNumberFormat="1" applyFont="1" applyFill="1" applyBorder="1" applyAlignment="1">
      <alignment horizontal="center" vertical="center" wrapText="1"/>
    </xf>
    <xf numFmtId="4" fontId="11" fillId="2" borderId="3"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3" xfId="0" applyNumberFormat="1"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164" fontId="20" fillId="3" borderId="31" xfId="0" applyNumberFormat="1" applyFont="1" applyFill="1" applyBorder="1" applyAlignment="1" applyProtection="1">
      <alignment horizontal="center" vertical="center" wrapText="1"/>
      <protection locked="0"/>
    </xf>
    <xf numFmtId="164" fontId="20" fillId="3" borderId="7" xfId="0" quotePrefix="1" applyNumberFormat="1" applyFont="1" applyFill="1" applyBorder="1" applyAlignment="1" applyProtection="1">
      <alignment horizontal="center" vertical="center" wrapText="1"/>
      <protection locked="0"/>
    </xf>
    <xf numFmtId="167" fontId="20" fillId="3" borderId="10" xfId="0" applyNumberFormat="1" applyFont="1" applyFill="1" applyBorder="1" applyAlignment="1" applyProtection="1">
      <alignment horizontal="center" vertical="center" wrapText="1"/>
      <protection locked="0"/>
    </xf>
    <xf numFmtId="167" fontId="20" fillId="3" borderId="7" xfId="0" quotePrefix="1" applyNumberFormat="1" applyFont="1" applyFill="1" applyBorder="1" applyAlignment="1" applyProtection="1">
      <alignment horizontal="center" vertical="center" wrapText="1"/>
      <protection locked="0"/>
    </xf>
  </cellXfs>
  <cellStyles count="3">
    <cellStyle name="Hipervínculo" xfId="1" builtinId="8"/>
    <cellStyle name="Millares" xfId="2" builtinId="3"/>
    <cellStyle name="Normal" xfId="0" builtinId="0"/>
  </cellStyles>
  <dxfs count="0"/>
  <tableStyles count="0" defaultTableStyle="TableStyleMedium9" defaultPivotStyle="PivotStyleLight16"/>
  <colors>
    <mruColors>
      <color rgb="FF0000FF"/>
      <color rgb="FFB9C800"/>
      <color rgb="FF90802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0</xdr:rowOff>
    </xdr:from>
    <xdr:to>
      <xdr:col>1</xdr:col>
      <xdr:colOff>1736912</xdr:colOff>
      <xdr:row>7</xdr:row>
      <xdr:rowOff>114717</xdr:rowOff>
    </xdr:to>
    <xdr:pic>
      <xdr:nvPicPr>
        <xdr:cNvPr id="2" name="9 Imagen" descr="http://www.lonjasegovia.es/images/sampledata/logo.jpg"/>
        <xdr:cNvPicPr>
          <a:picLocks noChangeAspect="1" noChangeArrowheads="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400051" y="0"/>
          <a:ext cx="1717861" cy="1593893"/>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xdr:col>
      <xdr:colOff>819150</xdr:colOff>
      <xdr:row>65</xdr:row>
      <xdr:rowOff>0</xdr:rowOff>
    </xdr:from>
    <xdr:to>
      <xdr:col>1</xdr:col>
      <xdr:colOff>2971800</xdr:colOff>
      <xdr:row>68</xdr:row>
      <xdr:rowOff>47865</xdr:rowOff>
    </xdr:to>
    <xdr:pic>
      <xdr:nvPicPr>
        <xdr:cNvPr id="5" name="4 Imagen"/>
        <xdr:cNvPicPr>
          <a:picLocks noChangeAspect="1"/>
        </xdr:cNvPicPr>
      </xdr:nvPicPr>
      <xdr:blipFill>
        <a:blip xmlns:r="http://schemas.openxmlformats.org/officeDocument/2006/relationships" r:embed="rId2">
          <a:extLst>
            <a:ext uri="{28A0092B-C50C-407E-A947-70E740481C1C}">
              <a14:useLocalDpi xmlns="" xmlns:a14="http://schemas.microsoft.com/office/drawing/2010/main" val="0"/>
            </a:ext>
          </a:extLst>
        </a:blip>
        <a:stretch>
          <a:fillRect/>
        </a:stretch>
      </xdr:blipFill>
      <xdr:spPr>
        <a:xfrm>
          <a:off x="1219200" y="13744575"/>
          <a:ext cx="2152650" cy="5336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69"/>
  <sheetViews>
    <sheetView tabSelected="1" topLeftCell="A60" zoomScale="85" zoomScaleNormal="85" zoomScalePageLayoutView="85" workbookViewId="0">
      <selection activeCell="A63" sqref="A57:G63"/>
    </sheetView>
  </sheetViews>
  <sheetFormatPr baseColWidth="10" defaultRowHeight="12.75"/>
  <cols>
    <col min="1" max="1" width="5.7109375" style="1" customWidth="1"/>
    <col min="2" max="2" width="45.42578125" style="1" customWidth="1"/>
    <col min="3" max="3" width="13.85546875" style="8" customWidth="1"/>
    <col min="4" max="4" width="13.85546875" style="17" customWidth="1"/>
    <col min="5" max="5" width="13.85546875" style="8" customWidth="1"/>
    <col min="6" max="6" width="9.7109375" style="7" customWidth="1"/>
    <col min="7" max="7" width="29.5703125" style="2" customWidth="1"/>
    <col min="8" max="16384" width="11.42578125" style="1"/>
  </cols>
  <sheetData>
    <row r="1" spans="1:8">
      <c r="C1" s="61" t="s">
        <v>50</v>
      </c>
      <c r="D1" s="62"/>
      <c r="E1" s="62"/>
      <c r="F1" s="62"/>
    </row>
    <row r="2" spans="1:8" ht="12.75" customHeight="1">
      <c r="C2" s="62"/>
      <c r="D2" s="62"/>
      <c r="E2" s="62"/>
      <c r="F2" s="62"/>
    </row>
    <row r="3" spans="1:8" ht="12.75" customHeight="1">
      <c r="C3" s="62"/>
      <c r="D3" s="62"/>
      <c r="E3" s="62"/>
      <c r="F3" s="62"/>
    </row>
    <row r="4" spans="1:8" ht="12.75" customHeight="1">
      <c r="C4" s="62"/>
      <c r="D4" s="62"/>
      <c r="E4" s="62"/>
      <c r="F4" s="62"/>
    </row>
    <row r="5" spans="1:8" ht="18.75" customHeight="1">
      <c r="C5" s="62"/>
      <c r="D5" s="62"/>
      <c r="E5" s="62"/>
      <c r="F5" s="62"/>
      <c r="G5" s="3"/>
    </row>
    <row r="6" spans="1:8" ht="12.75" customHeight="1">
      <c r="C6" s="62"/>
      <c r="D6" s="62"/>
      <c r="E6" s="62"/>
      <c r="F6" s="62"/>
    </row>
    <row r="7" spans="1:8" ht="36" customHeight="1">
      <c r="B7" s="4"/>
      <c r="C7" s="62"/>
      <c r="D7" s="62"/>
      <c r="E7" s="62"/>
      <c r="F7" s="62"/>
      <c r="G7" s="33" t="s">
        <v>66</v>
      </c>
    </row>
    <row r="8" spans="1:8" ht="27" customHeight="1">
      <c r="C8" s="62"/>
      <c r="D8" s="62"/>
      <c r="E8" s="62"/>
      <c r="F8" s="62"/>
      <c r="G8" s="34"/>
    </row>
    <row r="9" spans="1:8" ht="2.25" customHeight="1" thickBot="1">
      <c r="C9" s="5"/>
      <c r="D9" s="16"/>
      <c r="E9" s="5"/>
      <c r="F9" s="5"/>
      <c r="G9" s="6"/>
    </row>
    <row r="10" spans="1:8" s="11" customFormat="1" ht="14.25">
      <c r="A10" s="76"/>
      <c r="B10" s="77"/>
      <c r="C10" s="80" t="s">
        <v>0</v>
      </c>
      <c r="D10" s="82" t="s">
        <v>1</v>
      </c>
      <c r="E10" s="80" t="s">
        <v>2</v>
      </c>
      <c r="F10" s="84" t="s">
        <v>48</v>
      </c>
      <c r="G10" s="86" t="s">
        <v>3</v>
      </c>
      <c r="H10" s="12"/>
    </row>
    <row r="11" spans="1:8" s="11" customFormat="1" ht="23.25" customHeight="1" thickBot="1">
      <c r="A11" s="78"/>
      <c r="B11" s="79"/>
      <c r="C11" s="81"/>
      <c r="D11" s="83"/>
      <c r="E11" s="81"/>
      <c r="F11" s="85"/>
      <c r="G11" s="87"/>
      <c r="H11" s="12"/>
    </row>
    <row r="12" spans="1:8" s="11" customFormat="1" ht="18" customHeight="1" thickTop="1">
      <c r="A12" s="63" t="s">
        <v>4</v>
      </c>
      <c r="B12" s="19" t="s">
        <v>5</v>
      </c>
      <c r="C12" s="53">
        <v>1.367</v>
      </c>
      <c r="D12" s="90">
        <v>1.4999999999999999E-2</v>
      </c>
      <c r="E12" s="53">
        <f>C12+D12</f>
        <v>1.3819999999999999</v>
      </c>
      <c r="F12" s="21">
        <f t="shared" ref="F12:F23" si="0">E12*166.386</f>
        <v>229.94545199999999</v>
      </c>
      <c r="G12" s="22" t="s">
        <v>13</v>
      </c>
      <c r="H12" s="12"/>
    </row>
    <row r="13" spans="1:8" s="11" customFormat="1" ht="18" customHeight="1">
      <c r="A13" s="64"/>
      <c r="B13" s="23" t="s">
        <v>6</v>
      </c>
      <c r="C13" s="44">
        <v>1.357</v>
      </c>
      <c r="D13" s="91">
        <v>1.4999999999999999E-2</v>
      </c>
      <c r="E13" s="44">
        <f>C13+D13</f>
        <v>1.3719999999999999</v>
      </c>
      <c r="F13" s="25">
        <f t="shared" si="0"/>
        <v>228.28159199999999</v>
      </c>
      <c r="G13" s="26" t="s">
        <v>13</v>
      </c>
      <c r="H13" s="12"/>
    </row>
    <row r="14" spans="1:8" s="11" customFormat="1" ht="18" customHeight="1">
      <c r="A14" s="64"/>
      <c r="B14" s="23" t="s">
        <v>7</v>
      </c>
      <c r="C14" s="44">
        <v>1.4</v>
      </c>
      <c r="D14" s="55">
        <v>0.01</v>
      </c>
      <c r="E14" s="44">
        <f t="shared" ref="E14:E23" si="1">C14+D14</f>
        <v>1.41</v>
      </c>
      <c r="F14" s="25">
        <f t="shared" si="0"/>
        <v>234.60425999999998</v>
      </c>
      <c r="G14" s="26" t="s">
        <v>13</v>
      </c>
      <c r="H14" s="12"/>
    </row>
    <row r="15" spans="1:8" s="11" customFormat="1" ht="18" customHeight="1">
      <c r="A15" s="64"/>
      <c r="B15" s="23" t="s">
        <v>12</v>
      </c>
      <c r="C15" s="24">
        <v>1.92</v>
      </c>
      <c r="D15" s="41">
        <v>0</v>
      </c>
      <c r="E15" s="24">
        <f t="shared" si="1"/>
        <v>1.92</v>
      </c>
      <c r="F15" s="25">
        <f t="shared" si="0"/>
        <v>319.46111999999999</v>
      </c>
      <c r="G15" s="26" t="s">
        <v>13</v>
      </c>
      <c r="H15" s="12"/>
    </row>
    <row r="16" spans="1:8" s="11" customFormat="1" ht="18" customHeight="1">
      <c r="A16" s="64"/>
      <c r="B16" s="23" t="s">
        <v>8</v>
      </c>
      <c r="C16" s="24">
        <v>0.75</v>
      </c>
      <c r="D16" s="58">
        <v>-0.01</v>
      </c>
      <c r="E16" s="59">
        <f t="shared" si="1"/>
        <v>0.74</v>
      </c>
      <c r="F16" s="25">
        <f t="shared" si="0"/>
        <v>123.12563999999999</v>
      </c>
      <c r="G16" s="26" t="s">
        <v>13</v>
      </c>
      <c r="H16" s="12"/>
    </row>
    <row r="17" spans="1:8" s="11" customFormat="1" ht="18" customHeight="1">
      <c r="A17" s="64"/>
      <c r="B17" s="23" t="s">
        <v>9</v>
      </c>
      <c r="C17" s="24">
        <v>0.67</v>
      </c>
      <c r="D17" s="58">
        <v>-0.01</v>
      </c>
      <c r="E17" s="59">
        <f t="shared" si="1"/>
        <v>0.66</v>
      </c>
      <c r="F17" s="25">
        <f t="shared" si="0"/>
        <v>109.81476000000001</v>
      </c>
      <c r="G17" s="26" t="s">
        <v>13</v>
      </c>
      <c r="H17" s="12"/>
    </row>
    <row r="18" spans="1:8" s="11" customFormat="1" ht="18" customHeight="1">
      <c r="A18" s="64"/>
      <c r="B18" s="23" t="s">
        <v>10</v>
      </c>
      <c r="C18" s="24">
        <v>1.7</v>
      </c>
      <c r="D18" s="41">
        <v>0.03</v>
      </c>
      <c r="E18" s="24">
        <f t="shared" si="1"/>
        <v>1.73</v>
      </c>
      <c r="F18" s="25">
        <f t="shared" si="0"/>
        <v>287.84778</v>
      </c>
      <c r="G18" s="26" t="s">
        <v>14</v>
      </c>
      <c r="H18" s="12"/>
    </row>
    <row r="19" spans="1:8" s="11" customFormat="1" ht="15.75">
      <c r="A19" s="64"/>
      <c r="B19" s="23" t="s">
        <v>54</v>
      </c>
      <c r="C19" s="24">
        <v>68</v>
      </c>
      <c r="D19" s="54">
        <v>-1</v>
      </c>
      <c r="E19" s="24">
        <f t="shared" si="1"/>
        <v>67</v>
      </c>
      <c r="F19" s="25">
        <f t="shared" si="0"/>
        <v>11147.861999999999</v>
      </c>
      <c r="G19" s="26" t="s">
        <v>15</v>
      </c>
      <c r="H19" s="12"/>
    </row>
    <row r="20" spans="1:8" s="11" customFormat="1" ht="33.75" customHeight="1">
      <c r="A20" s="64"/>
      <c r="B20" s="23" t="s">
        <v>58</v>
      </c>
      <c r="C20" s="24">
        <v>72</v>
      </c>
      <c r="D20" s="54">
        <v>-1</v>
      </c>
      <c r="E20" s="24">
        <f>C20+D20</f>
        <v>71</v>
      </c>
      <c r="F20" s="25">
        <f>E20*166.386</f>
        <v>11813.405999999999</v>
      </c>
      <c r="G20" s="26" t="s">
        <v>15</v>
      </c>
      <c r="H20" s="12"/>
    </row>
    <row r="21" spans="1:8" s="11" customFormat="1" ht="33.75" customHeight="1">
      <c r="A21" s="64"/>
      <c r="B21" s="23" t="s">
        <v>45</v>
      </c>
      <c r="C21" s="24">
        <v>40</v>
      </c>
      <c r="D21" s="54">
        <v>0</v>
      </c>
      <c r="E21" s="24">
        <f t="shared" si="1"/>
        <v>40</v>
      </c>
      <c r="F21" s="25">
        <f t="shared" si="0"/>
        <v>6655.44</v>
      </c>
      <c r="G21" s="26" t="s">
        <v>15</v>
      </c>
      <c r="H21" s="12"/>
    </row>
    <row r="22" spans="1:8" s="11" customFormat="1" ht="18" customHeight="1">
      <c r="A22" s="64"/>
      <c r="B22" s="23" t="s">
        <v>64</v>
      </c>
      <c r="C22" s="24">
        <v>34</v>
      </c>
      <c r="D22" s="54">
        <v>0</v>
      </c>
      <c r="E22" s="24">
        <f t="shared" si="1"/>
        <v>34</v>
      </c>
      <c r="F22" s="25">
        <f t="shared" si="0"/>
        <v>5657.1239999999998</v>
      </c>
      <c r="G22" s="26" t="s">
        <v>15</v>
      </c>
      <c r="H22" s="12"/>
    </row>
    <row r="23" spans="1:8" s="11" customFormat="1" ht="18" customHeight="1">
      <c r="A23" s="64"/>
      <c r="B23" s="23" t="s">
        <v>11</v>
      </c>
      <c r="C23" s="24">
        <v>37</v>
      </c>
      <c r="D23" s="54">
        <v>0</v>
      </c>
      <c r="E23" s="24">
        <f t="shared" si="1"/>
        <v>37</v>
      </c>
      <c r="F23" s="25">
        <f t="shared" si="0"/>
        <v>6156.2820000000002</v>
      </c>
      <c r="G23" s="26" t="s">
        <v>15</v>
      </c>
      <c r="H23" s="12"/>
    </row>
    <row r="24" spans="1:8" s="11" customFormat="1" ht="108.75" customHeight="1" thickBot="1">
      <c r="A24" s="68" t="s">
        <v>67</v>
      </c>
      <c r="B24" s="69"/>
      <c r="C24" s="69"/>
      <c r="D24" s="69"/>
      <c r="E24" s="69"/>
      <c r="F24" s="69"/>
      <c r="G24" s="70"/>
      <c r="H24" s="12"/>
    </row>
    <row r="25" spans="1:8" s="11" customFormat="1" ht="18" customHeight="1" thickTop="1">
      <c r="A25" s="63" t="s">
        <v>57</v>
      </c>
      <c r="B25" s="19" t="s">
        <v>51</v>
      </c>
      <c r="C25" s="20">
        <v>4.09</v>
      </c>
      <c r="D25" s="56">
        <v>0</v>
      </c>
      <c r="E25" s="20">
        <f>C25+D25</f>
        <v>4.09</v>
      </c>
      <c r="F25" s="21">
        <f t="shared" ref="F25:F41" si="2">E25*166.386</f>
        <v>680.51873999999998</v>
      </c>
      <c r="G25" s="22" t="s">
        <v>16</v>
      </c>
      <c r="H25" s="12"/>
    </row>
    <row r="26" spans="1:8" s="11" customFormat="1" ht="18" customHeight="1">
      <c r="A26" s="64"/>
      <c r="B26" s="23" t="s">
        <v>17</v>
      </c>
      <c r="C26" s="24">
        <v>3.96</v>
      </c>
      <c r="D26" s="54">
        <v>0</v>
      </c>
      <c r="E26" s="24">
        <f>C26+D26</f>
        <v>3.96</v>
      </c>
      <c r="F26" s="25">
        <f t="shared" si="2"/>
        <v>658.88855999999998</v>
      </c>
      <c r="G26" s="26" t="s">
        <v>16</v>
      </c>
      <c r="H26" s="12"/>
    </row>
    <row r="27" spans="1:8" s="11" customFormat="1" ht="18" customHeight="1">
      <c r="A27" s="64"/>
      <c r="B27" s="23" t="s">
        <v>18</v>
      </c>
      <c r="C27" s="24">
        <v>3.79</v>
      </c>
      <c r="D27" s="54">
        <v>0</v>
      </c>
      <c r="E27" s="24">
        <f t="shared" ref="E27:E41" si="3">C27+D27</f>
        <v>3.79</v>
      </c>
      <c r="F27" s="25">
        <f t="shared" si="2"/>
        <v>630.60293999999999</v>
      </c>
      <c r="G27" s="26" t="s">
        <v>16</v>
      </c>
      <c r="H27" s="12"/>
    </row>
    <row r="28" spans="1:8" s="11" customFormat="1" ht="18" customHeight="1">
      <c r="A28" s="64"/>
      <c r="B28" s="23" t="s">
        <v>19</v>
      </c>
      <c r="C28" s="24">
        <v>3.46</v>
      </c>
      <c r="D28" s="54">
        <v>0</v>
      </c>
      <c r="E28" s="24">
        <f t="shared" si="3"/>
        <v>3.46</v>
      </c>
      <c r="F28" s="25">
        <f t="shared" si="2"/>
        <v>575.69556</v>
      </c>
      <c r="G28" s="26" t="s">
        <v>16</v>
      </c>
      <c r="H28" s="12"/>
    </row>
    <row r="29" spans="1:8" s="11" customFormat="1" ht="18" customHeight="1">
      <c r="A29" s="64"/>
      <c r="B29" s="23" t="s">
        <v>20</v>
      </c>
      <c r="C29" s="24">
        <v>4.0599999999999996</v>
      </c>
      <c r="D29" s="54">
        <v>0</v>
      </c>
      <c r="E29" s="24">
        <f t="shared" si="3"/>
        <v>4.0599999999999996</v>
      </c>
      <c r="F29" s="25">
        <f t="shared" si="2"/>
        <v>675.52715999999987</v>
      </c>
      <c r="G29" s="26" t="s">
        <v>16</v>
      </c>
      <c r="H29" s="12"/>
    </row>
    <row r="30" spans="1:8" s="11" customFormat="1" ht="18" customHeight="1">
      <c r="A30" s="64"/>
      <c r="B30" s="23" t="s">
        <v>21</v>
      </c>
      <c r="C30" s="24">
        <v>3.93</v>
      </c>
      <c r="D30" s="54">
        <v>0</v>
      </c>
      <c r="E30" s="24">
        <f t="shared" si="3"/>
        <v>3.93</v>
      </c>
      <c r="F30" s="25">
        <f t="shared" si="2"/>
        <v>653.89697999999999</v>
      </c>
      <c r="G30" s="26" t="s">
        <v>16</v>
      </c>
      <c r="H30" s="12"/>
    </row>
    <row r="31" spans="1:8" s="11" customFormat="1" ht="18" customHeight="1">
      <c r="A31" s="64"/>
      <c r="B31" s="23" t="s">
        <v>22</v>
      </c>
      <c r="C31" s="24">
        <v>3.78</v>
      </c>
      <c r="D31" s="54">
        <v>0</v>
      </c>
      <c r="E31" s="24">
        <f t="shared" si="3"/>
        <v>3.78</v>
      </c>
      <c r="F31" s="25">
        <f t="shared" si="2"/>
        <v>628.93907999999999</v>
      </c>
      <c r="G31" s="26" t="s">
        <v>16</v>
      </c>
      <c r="H31" s="12"/>
    </row>
    <row r="32" spans="1:8" s="11" customFormat="1" ht="18" customHeight="1">
      <c r="A32" s="64"/>
      <c r="B32" s="23" t="s">
        <v>23</v>
      </c>
      <c r="C32" s="24">
        <v>3.37</v>
      </c>
      <c r="D32" s="54">
        <v>0</v>
      </c>
      <c r="E32" s="24">
        <f t="shared" si="3"/>
        <v>3.37</v>
      </c>
      <c r="F32" s="25">
        <f t="shared" si="2"/>
        <v>560.72082</v>
      </c>
      <c r="G32" s="26" t="s">
        <v>16</v>
      </c>
      <c r="H32" s="12"/>
    </row>
    <row r="33" spans="1:8" s="11" customFormat="1" ht="18" customHeight="1">
      <c r="A33" s="64"/>
      <c r="B33" s="23" t="s">
        <v>24</v>
      </c>
      <c r="C33" s="24">
        <v>2.9</v>
      </c>
      <c r="D33" s="54">
        <v>0</v>
      </c>
      <c r="E33" s="24">
        <f t="shared" si="3"/>
        <v>2.9</v>
      </c>
      <c r="F33" s="25">
        <f t="shared" si="2"/>
        <v>482.51939999999996</v>
      </c>
      <c r="G33" s="26" t="s">
        <v>16</v>
      </c>
      <c r="H33" s="12"/>
    </row>
    <row r="34" spans="1:8" s="11" customFormat="1" ht="18" customHeight="1">
      <c r="A34" s="64"/>
      <c r="B34" s="23" t="s">
        <v>25</v>
      </c>
      <c r="C34" s="24">
        <v>2.34</v>
      </c>
      <c r="D34" s="54">
        <v>0</v>
      </c>
      <c r="E34" s="24">
        <f t="shared" si="3"/>
        <v>2.34</v>
      </c>
      <c r="F34" s="25">
        <f t="shared" si="2"/>
        <v>389.34323999999998</v>
      </c>
      <c r="G34" s="26" t="s">
        <v>16</v>
      </c>
      <c r="H34" s="12"/>
    </row>
    <row r="35" spans="1:8" s="11" customFormat="1" ht="18" customHeight="1">
      <c r="A35" s="64"/>
      <c r="B35" s="23" t="s">
        <v>26</v>
      </c>
      <c r="C35" s="24">
        <v>1.89</v>
      </c>
      <c r="D35" s="54">
        <v>0</v>
      </c>
      <c r="E35" s="24">
        <f t="shared" si="3"/>
        <v>1.89</v>
      </c>
      <c r="F35" s="25">
        <f t="shared" si="2"/>
        <v>314.46953999999999</v>
      </c>
      <c r="G35" s="26" t="s">
        <v>16</v>
      </c>
      <c r="H35" s="12"/>
    </row>
    <row r="36" spans="1:8" s="11" customFormat="1" ht="18" customHeight="1">
      <c r="A36" s="64"/>
      <c r="B36" s="23" t="s">
        <v>27</v>
      </c>
      <c r="C36" s="24">
        <v>4.26</v>
      </c>
      <c r="D36" s="54">
        <v>0</v>
      </c>
      <c r="E36" s="24">
        <f t="shared" si="3"/>
        <v>4.26</v>
      </c>
      <c r="F36" s="25">
        <f t="shared" si="2"/>
        <v>708.80435999999997</v>
      </c>
      <c r="G36" s="26" t="s">
        <v>16</v>
      </c>
      <c r="H36" s="12"/>
    </row>
    <row r="37" spans="1:8" s="11" customFormat="1" ht="18" customHeight="1">
      <c r="A37" s="64"/>
      <c r="B37" s="23" t="s">
        <v>28</v>
      </c>
      <c r="C37" s="24">
        <v>4.0999999999999996</v>
      </c>
      <c r="D37" s="57">
        <v>0</v>
      </c>
      <c r="E37" s="24">
        <f t="shared" si="3"/>
        <v>4.0999999999999996</v>
      </c>
      <c r="F37" s="25">
        <f t="shared" si="2"/>
        <v>682.18259999999998</v>
      </c>
      <c r="G37" s="26" t="s">
        <v>16</v>
      </c>
      <c r="H37" s="12"/>
    </row>
    <row r="38" spans="1:8" s="11" customFormat="1" ht="18" customHeight="1">
      <c r="A38" s="64"/>
      <c r="B38" s="23" t="s">
        <v>29</v>
      </c>
      <c r="C38" s="24">
        <v>3.88</v>
      </c>
      <c r="D38" s="54">
        <v>0</v>
      </c>
      <c r="E38" s="24">
        <f t="shared" si="3"/>
        <v>3.88</v>
      </c>
      <c r="F38" s="25">
        <f t="shared" si="2"/>
        <v>645.57767999999999</v>
      </c>
      <c r="G38" s="26" t="s">
        <v>16</v>
      </c>
      <c r="H38" s="12"/>
    </row>
    <row r="39" spans="1:8" s="11" customFormat="1" ht="18" customHeight="1">
      <c r="A39" s="64"/>
      <c r="B39" s="23" t="s">
        <v>30</v>
      </c>
      <c r="C39" s="24">
        <v>550</v>
      </c>
      <c r="D39" s="54">
        <v>0</v>
      </c>
      <c r="E39" s="24">
        <f t="shared" si="3"/>
        <v>550</v>
      </c>
      <c r="F39" s="25">
        <f t="shared" si="2"/>
        <v>91512.3</v>
      </c>
      <c r="G39" s="26" t="s">
        <v>52</v>
      </c>
      <c r="H39" s="12"/>
    </row>
    <row r="40" spans="1:8" s="11" customFormat="1" ht="18" customHeight="1">
      <c r="A40" s="64"/>
      <c r="B40" s="23" t="s">
        <v>32</v>
      </c>
      <c r="C40" s="24">
        <v>400</v>
      </c>
      <c r="D40" s="54">
        <v>0</v>
      </c>
      <c r="E40" s="24">
        <f t="shared" si="3"/>
        <v>400</v>
      </c>
      <c r="F40" s="25">
        <f t="shared" si="2"/>
        <v>66554.399999999994</v>
      </c>
      <c r="G40" s="26" t="s">
        <v>52</v>
      </c>
      <c r="H40" s="12"/>
    </row>
    <row r="41" spans="1:8" s="11" customFormat="1" ht="18" customHeight="1">
      <c r="A41" s="64"/>
      <c r="B41" s="23" t="s">
        <v>33</v>
      </c>
      <c r="C41" s="24">
        <v>350</v>
      </c>
      <c r="D41" s="54">
        <v>0</v>
      </c>
      <c r="E41" s="24">
        <f t="shared" si="3"/>
        <v>350</v>
      </c>
      <c r="F41" s="25">
        <f t="shared" si="2"/>
        <v>58235.1</v>
      </c>
      <c r="G41" s="26" t="s">
        <v>52</v>
      </c>
      <c r="H41" s="12"/>
    </row>
    <row r="42" spans="1:8" s="11" customFormat="1" ht="148.5" customHeight="1" thickBot="1">
      <c r="A42" s="71" t="s">
        <v>68</v>
      </c>
      <c r="B42" s="72"/>
      <c r="C42" s="72"/>
      <c r="D42" s="72"/>
      <c r="E42" s="72"/>
      <c r="F42" s="72"/>
      <c r="G42" s="73"/>
      <c r="H42" s="12"/>
    </row>
    <row r="43" spans="1:8" s="11" customFormat="1" ht="21.75" customHeight="1" thickTop="1" thickBot="1">
      <c r="A43" s="27"/>
      <c r="B43" s="28"/>
      <c r="C43" s="28"/>
      <c r="D43" s="29"/>
      <c r="E43" s="30"/>
      <c r="F43" s="32" t="s">
        <v>49</v>
      </c>
      <c r="G43" s="31"/>
      <c r="H43" s="12"/>
    </row>
    <row r="44" spans="1:8" s="11" customFormat="1" ht="18.75" customHeight="1" thickTop="1">
      <c r="A44" s="63" t="s">
        <v>42</v>
      </c>
      <c r="B44" s="19" t="s">
        <v>60</v>
      </c>
      <c r="C44" s="20">
        <v>4.8899999999999997</v>
      </c>
      <c r="D44" s="45">
        <v>0.05</v>
      </c>
      <c r="E44" s="20">
        <f>D44+C44</f>
        <v>4.9399999999999995</v>
      </c>
      <c r="F44" s="46">
        <f>E44*11</f>
        <v>54.339999999999996</v>
      </c>
      <c r="G44" s="22" t="s">
        <v>31</v>
      </c>
      <c r="H44" s="12"/>
    </row>
    <row r="45" spans="1:8" s="11" customFormat="1" ht="18.75" customHeight="1">
      <c r="A45" s="74"/>
      <c r="B45" s="49" t="s">
        <v>61</v>
      </c>
      <c r="C45" s="50">
        <v>4.62</v>
      </c>
      <c r="D45" s="88">
        <v>0.05</v>
      </c>
      <c r="E45" s="50">
        <f>D45+C45</f>
        <v>4.67</v>
      </c>
      <c r="F45" s="51">
        <f>F46+3</f>
        <v>51.399999999999991</v>
      </c>
      <c r="G45" s="52" t="s">
        <v>31</v>
      </c>
      <c r="H45" s="12"/>
    </row>
    <row r="46" spans="1:8" s="11" customFormat="1" ht="18.75" customHeight="1">
      <c r="A46" s="64"/>
      <c r="B46" s="23" t="s">
        <v>34</v>
      </c>
      <c r="C46" s="24">
        <v>4.3499999999999996</v>
      </c>
      <c r="D46" s="89">
        <v>0.05</v>
      </c>
      <c r="E46" s="24">
        <f>C46+D46</f>
        <v>4.3999999999999995</v>
      </c>
      <c r="F46" s="47">
        <f>E46*11</f>
        <v>48.399999999999991</v>
      </c>
      <c r="G46" s="26" t="s">
        <v>31</v>
      </c>
      <c r="H46" s="12"/>
    </row>
    <row r="47" spans="1:8" s="11" customFormat="1" ht="18.75" customHeight="1">
      <c r="A47" s="64"/>
      <c r="B47" s="23" t="s">
        <v>62</v>
      </c>
      <c r="C47" s="24">
        <v>4.07</v>
      </c>
      <c r="D47" s="89">
        <v>0.05</v>
      </c>
      <c r="E47" s="24">
        <f>D47+C47</f>
        <v>4.12</v>
      </c>
      <c r="F47" s="47">
        <f>F46-3</f>
        <v>45.399999999999991</v>
      </c>
      <c r="G47" s="26" t="s">
        <v>31</v>
      </c>
      <c r="H47" s="12"/>
    </row>
    <row r="48" spans="1:8" s="11" customFormat="1" ht="18.75" customHeight="1">
      <c r="A48" s="64"/>
      <c r="B48" s="23" t="s">
        <v>35</v>
      </c>
      <c r="C48" s="24">
        <v>3.8</v>
      </c>
      <c r="D48" s="41">
        <v>0.05</v>
      </c>
      <c r="E48" s="24">
        <f>C48+D48</f>
        <v>3.8499999999999996</v>
      </c>
      <c r="F48" s="47">
        <f>E48*13.5</f>
        <v>51.974999999999994</v>
      </c>
      <c r="G48" s="26" t="s">
        <v>31</v>
      </c>
      <c r="H48" s="12"/>
    </row>
    <row r="49" spans="1:8" s="11" customFormat="1" ht="18.75" customHeight="1">
      <c r="A49" s="64"/>
      <c r="B49" s="23" t="s">
        <v>36</v>
      </c>
      <c r="C49" s="24">
        <v>3.15</v>
      </c>
      <c r="D49" s="41">
        <v>0.1</v>
      </c>
      <c r="E49" s="24">
        <f>D49+C49</f>
        <v>3.25</v>
      </c>
      <c r="F49" s="47">
        <f>E49*17.05</f>
        <v>55.412500000000001</v>
      </c>
      <c r="G49" s="26" t="s">
        <v>31</v>
      </c>
      <c r="H49" s="12"/>
    </row>
    <row r="50" spans="1:8" s="11" customFormat="1" ht="18.75" customHeight="1">
      <c r="A50" s="64"/>
      <c r="B50" s="23" t="s">
        <v>37</v>
      </c>
      <c r="C50" s="24">
        <v>2.85</v>
      </c>
      <c r="D50" s="41">
        <v>0.1</v>
      </c>
      <c r="E50" s="24">
        <f t="shared" ref="E50:E61" si="4">D50+C50</f>
        <v>2.95</v>
      </c>
      <c r="F50" s="47">
        <f>E50*21.05</f>
        <v>62.097500000000004</v>
      </c>
      <c r="G50" s="26" t="s">
        <v>31</v>
      </c>
      <c r="H50" s="12"/>
    </row>
    <row r="51" spans="1:8" s="11" customFormat="1" ht="18.75" customHeight="1">
      <c r="A51" s="64"/>
      <c r="B51" s="23" t="s">
        <v>53</v>
      </c>
      <c r="C51" s="24">
        <v>2.65</v>
      </c>
      <c r="D51" s="41">
        <v>0.1</v>
      </c>
      <c r="E51" s="24">
        <f>D51+C51</f>
        <v>2.75</v>
      </c>
      <c r="F51" s="47">
        <f>E51*24.25</f>
        <v>66.6875</v>
      </c>
      <c r="G51" s="26" t="s">
        <v>31</v>
      </c>
      <c r="H51" s="12"/>
    </row>
    <row r="52" spans="1:8" s="11" customFormat="1" ht="18.75" customHeight="1">
      <c r="A52" s="64"/>
      <c r="B52" s="23" t="s">
        <v>38</v>
      </c>
      <c r="C52" s="24">
        <v>2.5</v>
      </c>
      <c r="D52" s="41">
        <v>0.1</v>
      </c>
      <c r="E52" s="24">
        <f>C52+D52</f>
        <v>2.6</v>
      </c>
      <c r="F52" s="47">
        <f>E52*26.75</f>
        <v>69.55</v>
      </c>
      <c r="G52" s="26" t="s">
        <v>31</v>
      </c>
      <c r="H52" s="12"/>
    </row>
    <row r="53" spans="1:8" s="11" customFormat="1" ht="18.75" customHeight="1">
      <c r="A53" s="64"/>
      <c r="B53" s="23" t="s">
        <v>39</v>
      </c>
      <c r="C53" s="24">
        <v>2.2999999999999998</v>
      </c>
      <c r="D53" s="41">
        <v>0.1</v>
      </c>
      <c r="E53" s="24">
        <f t="shared" si="4"/>
        <v>2.4</v>
      </c>
      <c r="F53" s="47">
        <f>E53*31.05</f>
        <v>74.52</v>
      </c>
      <c r="G53" s="26" t="s">
        <v>31</v>
      </c>
      <c r="H53" s="12"/>
    </row>
    <row r="54" spans="1:8" s="11" customFormat="1" ht="18.75" customHeight="1">
      <c r="A54" s="64"/>
      <c r="B54" s="23" t="s">
        <v>40</v>
      </c>
      <c r="C54" s="24">
        <v>0.6</v>
      </c>
      <c r="D54" s="54">
        <v>0</v>
      </c>
      <c r="E54" s="24">
        <f t="shared" si="4"/>
        <v>0.6</v>
      </c>
      <c r="F54" s="47">
        <f>E54*50</f>
        <v>30</v>
      </c>
      <c r="G54" s="26" t="s">
        <v>31</v>
      </c>
      <c r="H54" s="12"/>
    </row>
    <row r="55" spans="1:8" s="11" customFormat="1" ht="18.75" customHeight="1">
      <c r="A55" s="64"/>
      <c r="B55" s="43" t="s">
        <v>41</v>
      </c>
      <c r="C55" s="24">
        <v>0.4</v>
      </c>
      <c r="D55" s="54">
        <v>0</v>
      </c>
      <c r="E55" s="24">
        <f>D55+C55</f>
        <v>0.4</v>
      </c>
      <c r="F55" s="48">
        <f>C55*50</f>
        <v>20</v>
      </c>
      <c r="G55" s="26" t="s">
        <v>31</v>
      </c>
      <c r="H55" s="12"/>
    </row>
    <row r="56" spans="1:8" s="11" customFormat="1" ht="58.5" customHeight="1" thickBot="1">
      <c r="A56" s="75" t="s">
        <v>65</v>
      </c>
      <c r="B56" s="69"/>
      <c r="C56" s="69"/>
      <c r="D56" s="69"/>
      <c r="E56" s="69"/>
      <c r="F56" s="69"/>
      <c r="G56" s="70"/>
      <c r="H56" s="12"/>
    </row>
    <row r="57" spans="1:8" s="11" customFormat="1" ht="18.75" customHeight="1" thickTop="1">
      <c r="A57" s="63"/>
      <c r="B57" s="19" t="s">
        <v>59</v>
      </c>
      <c r="C57" s="20">
        <v>152</v>
      </c>
      <c r="D57" s="45">
        <v>4</v>
      </c>
      <c r="E57" s="20">
        <f t="shared" si="4"/>
        <v>156</v>
      </c>
      <c r="F57" s="21">
        <f>E57*166.386</f>
        <v>25956.216</v>
      </c>
      <c r="G57" s="22" t="s">
        <v>44</v>
      </c>
      <c r="H57" s="12"/>
    </row>
    <row r="58" spans="1:8" s="11" customFormat="1" ht="18.75" customHeight="1">
      <c r="A58" s="64"/>
      <c r="B58" s="23" t="s">
        <v>56</v>
      </c>
      <c r="C58" s="24">
        <v>164</v>
      </c>
      <c r="D58" s="41">
        <v>4</v>
      </c>
      <c r="E58" s="24">
        <f t="shared" si="4"/>
        <v>168</v>
      </c>
      <c r="F58" s="25">
        <f>E58*166.386</f>
        <v>27952.847999999998</v>
      </c>
      <c r="G58" s="26" t="s">
        <v>44</v>
      </c>
      <c r="H58" s="12"/>
    </row>
    <row r="59" spans="1:8" s="11" customFormat="1" ht="18.75" customHeight="1">
      <c r="A59" s="64"/>
      <c r="B59" s="23" t="s">
        <v>55</v>
      </c>
      <c r="C59" s="24" t="s">
        <v>63</v>
      </c>
      <c r="D59" s="42" t="s">
        <v>63</v>
      </c>
      <c r="E59" s="24"/>
      <c r="F59" s="25"/>
      <c r="G59" s="26"/>
      <c r="H59" s="12"/>
    </row>
    <row r="60" spans="1:8" s="11" customFormat="1" ht="20.25" customHeight="1">
      <c r="A60" s="64"/>
      <c r="B60" s="23" t="s">
        <v>46</v>
      </c>
      <c r="C60" s="24">
        <v>341</v>
      </c>
      <c r="D60" s="41">
        <v>4</v>
      </c>
      <c r="E60" s="24">
        <f>C60+D60</f>
        <v>345</v>
      </c>
      <c r="F60" s="25">
        <f>E60*166.386</f>
        <v>57403.17</v>
      </c>
      <c r="G60" s="26" t="s">
        <v>44</v>
      </c>
      <c r="H60" s="12"/>
    </row>
    <row r="61" spans="1:8" s="11" customFormat="1" ht="20.25" customHeight="1">
      <c r="A61" s="64"/>
      <c r="B61" s="23" t="s">
        <v>43</v>
      </c>
      <c r="C61" s="24">
        <v>144</v>
      </c>
      <c r="D61" s="41">
        <v>4</v>
      </c>
      <c r="E61" s="24">
        <f t="shared" si="4"/>
        <v>148</v>
      </c>
      <c r="F61" s="25">
        <f>E61*166.386</f>
        <v>24625.128000000001</v>
      </c>
      <c r="G61" s="26" t="s">
        <v>44</v>
      </c>
      <c r="H61" s="12"/>
    </row>
    <row r="62" spans="1:8" s="11" customFormat="1" ht="2.25" customHeight="1">
      <c r="A62" s="35"/>
      <c r="B62" s="36"/>
      <c r="C62" s="37"/>
      <c r="D62" s="38"/>
      <c r="E62" s="37"/>
      <c r="F62" s="39"/>
      <c r="G62" s="40"/>
      <c r="H62" s="12"/>
    </row>
    <row r="63" spans="1:8" s="11" customFormat="1" ht="123.75" customHeight="1">
      <c r="A63" s="65" t="s">
        <v>69</v>
      </c>
      <c r="B63" s="66"/>
      <c r="C63" s="66"/>
      <c r="D63" s="66"/>
      <c r="E63" s="66"/>
      <c r="F63" s="66"/>
      <c r="G63" s="67"/>
    </row>
    <row r="64" spans="1:8" ht="12.75" customHeight="1">
      <c r="A64" s="11"/>
      <c r="B64" s="11"/>
      <c r="C64" s="14"/>
      <c r="E64" s="14"/>
      <c r="F64" s="13"/>
      <c r="G64" s="15"/>
    </row>
    <row r="65" spans="2:7" ht="12.75" customHeight="1">
      <c r="B65" s="11" t="s">
        <v>47</v>
      </c>
      <c r="C65" s="9"/>
      <c r="D65" s="60"/>
      <c r="E65" s="60"/>
      <c r="F65" s="60"/>
      <c r="G65" s="60"/>
    </row>
    <row r="66" spans="2:7" ht="12.75" customHeight="1">
      <c r="C66" s="10"/>
      <c r="D66" s="60"/>
      <c r="E66" s="60"/>
      <c r="F66" s="60"/>
      <c r="G66" s="60"/>
    </row>
    <row r="67" spans="2:7" ht="12.75" customHeight="1">
      <c r="C67" s="10"/>
      <c r="D67" s="60"/>
      <c r="E67" s="60"/>
      <c r="F67" s="60"/>
      <c r="G67" s="60"/>
    </row>
    <row r="68" spans="2:7" ht="12.75" customHeight="1">
      <c r="C68" s="10"/>
      <c r="D68" s="18"/>
      <c r="E68" s="10"/>
      <c r="F68" s="10"/>
      <c r="G68" s="10"/>
    </row>
    <row r="69" spans="2:7" ht="35.25">
      <c r="C69" s="10"/>
      <c r="D69" s="18"/>
      <c r="E69" s="10"/>
      <c r="F69" s="10"/>
      <c r="G69" s="10"/>
    </row>
  </sheetData>
  <sheetProtection selectLockedCells="1"/>
  <mergeCells count="16">
    <mergeCell ref="D65:G67"/>
    <mergeCell ref="C1:F8"/>
    <mergeCell ref="A57:A61"/>
    <mergeCell ref="A63:G63"/>
    <mergeCell ref="A12:A23"/>
    <mergeCell ref="A24:G24"/>
    <mergeCell ref="A25:A41"/>
    <mergeCell ref="A42:G42"/>
    <mergeCell ref="A44:A55"/>
    <mergeCell ref="A56:G56"/>
    <mergeCell ref="A10:B11"/>
    <mergeCell ref="C10:C11"/>
    <mergeCell ref="D10:D11"/>
    <mergeCell ref="E10:E11"/>
    <mergeCell ref="F10:F11"/>
    <mergeCell ref="G10:G11"/>
  </mergeCells>
  <phoneticPr fontId="2" type="noConversion"/>
  <printOptions horizontalCentered="1" verticalCentered="1"/>
  <pageMargins left="0.78740157480314965" right="0.23622047244094491" top="0.19685039370078741" bottom="0.19685039370078741" header="0.31496062992125984" footer="0.31496062992125984"/>
  <pageSetup paperSize="9" scale="51" fitToWidth="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Hoja3</vt:lpstr>
      <vt:lpstr>Hoja3!Área_de_impresión</vt:lpstr>
    </vt:vector>
  </TitlesOfParts>
  <Company>Dark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Gestiagua</dc:creator>
  <cp:lastModifiedBy>Acer</cp:lastModifiedBy>
  <cp:lastPrinted>2017-04-06T15:45:56Z</cp:lastPrinted>
  <dcterms:created xsi:type="dcterms:W3CDTF">2007-10-19T16:17:42Z</dcterms:created>
  <dcterms:modified xsi:type="dcterms:W3CDTF">2017-05-18T12:51:22Z</dcterms:modified>
</cp:coreProperties>
</file>